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arly\Dakotas UMC Dropbox\JoAnn Early\Fin &amp; Ben files\Pensions\Compass\"/>
    </mc:Choice>
  </mc:AlternateContent>
  <xr:revisionPtr revIDLastSave="0" documentId="8_{A2413575-2B3B-4B9A-BDEE-5F6DAFF67383}" xr6:coauthVersionLast="47" xr6:coauthVersionMax="47" xr10:uidLastSave="{00000000-0000-0000-0000-000000000000}"/>
  <bookViews>
    <workbookView xWindow="39915" yWindow="6450" windowWidth="17280" windowHeight="9960" xr2:uid="{952122F3-7BAB-4030-A7D6-D0E35E181A40}"/>
  </bookViews>
  <sheets>
    <sheet name="Compass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13" i="1"/>
  <c r="D13" i="1" s="1"/>
  <c r="C14" i="1"/>
  <c r="D14" i="1" s="1"/>
  <c r="C17" i="1"/>
  <c r="D17" i="1" s="1"/>
  <c r="C10" i="1"/>
  <c r="D10" i="1" s="1"/>
  <c r="C15" i="1" l="1"/>
  <c r="D15" i="1" s="1"/>
  <c r="C11" i="1"/>
  <c r="D11" i="1" s="1"/>
  <c r="C18" i="1" l="1"/>
  <c r="D18" i="1" s="1"/>
</calcChain>
</file>

<file path=xl/sharedStrings.xml><?xml version="1.0" encoding="utf-8"?>
<sst xmlns="http://schemas.openxmlformats.org/spreadsheetml/2006/main" count="20" uniqueCount="19">
  <si>
    <t>Annual Compensation</t>
  </si>
  <si>
    <t>Appointment Status</t>
  </si>
  <si>
    <t>Enter 1 for Full Time, 0.75 for 3/4 time, or 0.5 for 1/2 time</t>
  </si>
  <si>
    <t>CONTRIBUTIONS TO COMPASS</t>
  </si>
  <si>
    <t>Monthly</t>
  </si>
  <si>
    <t>Annually</t>
  </si>
  <si>
    <t>Flat Dollar:</t>
  </si>
  <si>
    <t>Pay-Dependent:</t>
  </si>
  <si>
    <t>Matching Contribution</t>
  </si>
  <si>
    <t>Salary x 1.35 for parsonage or Salary + Housing Allowance</t>
  </si>
  <si>
    <t>Total Contributions</t>
  </si>
  <si>
    <t>Before-Tax, After-Tax &amp;/or Roth</t>
  </si>
  <si>
    <t>Church Contributions</t>
  </si>
  <si>
    <t>Total from Church</t>
  </si>
  <si>
    <t>Conference Contributions</t>
  </si>
  <si>
    <t>Total from Conference</t>
  </si>
  <si>
    <t>Clergy Contributions</t>
  </si>
  <si>
    <t>Clergy Contributions as % of Pay</t>
  </si>
  <si>
    <t>Enter your information in the yellow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</si>
</sst>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3" fillId="0" borderId="1" xfId="0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0" xfId="0" applyNumberFormat="1" applyFont="1"/>
    <xf numFmtId="0" fontId="3" fillId="3" borderId="1" xfId="0" applyFont="1" applyFill="1" applyBorder="1"/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164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9" fontId="2" fillId="2" borderId="4" xfId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2BE6-1198-45D3-A638-0708DBE9C8BC}">
  <dimension ref="B1:I18"/>
  <sheetViews>
    <sheetView tabSelected="1" workbookViewId="0">
      <selection activeCell="F9" sqref="F9"/>
    </sheetView>
  </sheetViews>
  <sheetFormatPr defaultRowHeight="15.6" x14ac:dyDescent="0.3"/>
  <cols>
    <col min="1" max="1" width="8.88671875" style="1"/>
    <col min="2" max="2" width="30.88671875" style="1" bestFit="1" customWidth="1"/>
    <col min="3" max="3" width="12.21875" style="1" customWidth="1"/>
    <col min="4" max="4" width="11.44140625" style="1" customWidth="1"/>
    <col min="5" max="5" width="8.88671875" style="1"/>
    <col min="6" max="6" width="9.88671875" style="1" bestFit="1" customWidth="1"/>
    <col min="7" max="16384" width="8.88671875" style="1"/>
  </cols>
  <sheetData>
    <row r="1" spans="2:9" x14ac:dyDescent="0.3">
      <c r="B1" s="2" t="s">
        <v>18</v>
      </c>
    </row>
    <row r="3" spans="2:9" x14ac:dyDescent="0.3">
      <c r="B3" s="1" t="s">
        <v>0</v>
      </c>
      <c r="C3" s="11"/>
      <c r="D3" s="15" t="s">
        <v>9</v>
      </c>
      <c r="E3" s="15"/>
      <c r="F3" s="15"/>
      <c r="G3" s="15"/>
      <c r="H3" s="15"/>
      <c r="I3" s="15"/>
    </row>
    <row r="4" spans="2:9" x14ac:dyDescent="0.3">
      <c r="B4" s="1" t="s">
        <v>1</v>
      </c>
      <c r="C4" s="12"/>
      <c r="D4" s="15" t="s">
        <v>2</v>
      </c>
      <c r="E4" s="15"/>
      <c r="F4" s="15"/>
      <c r="G4" s="15"/>
      <c r="H4" s="15"/>
      <c r="I4" s="15"/>
    </row>
    <row r="5" spans="2:9" x14ac:dyDescent="0.3">
      <c r="B5" s="1" t="s">
        <v>17</v>
      </c>
      <c r="C5" s="13"/>
    </row>
    <row r="7" spans="2:9" s="2" customFormat="1" x14ac:dyDescent="0.3">
      <c r="B7" s="2" t="s">
        <v>3</v>
      </c>
      <c r="C7" s="14" t="s">
        <v>4</v>
      </c>
      <c r="D7" s="14" t="s">
        <v>5</v>
      </c>
    </row>
    <row r="8" spans="2:9" s="2" customFormat="1" x14ac:dyDescent="0.3">
      <c r="B8" s="2" t="s">
        <v>12</v>
      </c>
    </row>
    <row r="9" spans="2:9" x14ac:dyDescent="0.3">
      <c r="B9" s="1" t="s">
        <v>6</v>
      </c>
      <c r="C9" s="3">
        <f>IF(C$4=0.75,56.5,(150*C$4)*0.5)</f>
        <v>0</v>
      </c>
      <c r="D9" s="3">
        <f>C9*12</f>
        <v>0</v>
      </c>
    </row>
    <row r="10" spans="2:9" ht="16.2" thickBot="1" x14ac:dyDescent="0.35">
      <c r="B10" s="1" t="s">
        <v>7</v>
      </c>
      <c r="C10" s="3">
        <f>(C3/12)*0.03</f>
        <v>0</v>
      </c>
      <c r="D10" s="3">
        <f>C10*12</f>
        <v>0</v>
      </c>
      <c r="F10" s="3"/>
    </row>
    <row r="11" spans="2:9" s="2" customFormat="1" ht="16.2" thickBot="1" x14ac:dyDescent="0.35">
      <c r="B11" s="4" t="s">
        <v>13</v>
      </c>
      <c r="C11" s="5">
        <f>SUM(C9:C10)</f>
        <v>0</v>
      </c>
      <c r="D11" s="6">
        <f>C11*12</f>
        <v>0</v>
      </c>
      <c r="F11" s="7"/>
    </row>
    <row r="12" spans="2:9" s="2" customFormat="1" x14ac:dyDescent="0.3">
      <c r="B12" s="2" t="s">
        <v>14</v>
      </c>
      <c r="C12" s="7"/>
      <c r="D12" s="7"/>
    </row>
    <row r="13" spans="2:9" x14ac:dyDescent="0.3">
      <c r="B13" s="1" t="s">
        <v>6</v>
      </c>
      <c r="C13" s="3">
        <f>IF(C$4=0.75,56.5,(150*C$4)*0.5)</f>
        <v>0</v>
      </c>
      <c r="D13" s="3">
        <f>C13*12</f>
        <v>0</v>
      </c>
      <c r="F13" s="3"/>
    </row>
    <row r="14" spans="2:9" ht="16.2" thickBot="1" x14ac:dyDescent="0.35">
      <c r="B14" s="1" t="s">
        <v>8</v>
      </c>
      <c r="C14" s="3">
        <f>IF($C3&gt;=0.04,($C3/12)*0.04,($C3/12)*C5)</f>
        <v>0</v>
      </c>
      <c r="D14" s="3">
        <f>C14*12</f>
        <v>0</v>
      </c>
      <c r="F14" s="3"/>
    </row>
    <row r="15" spans="2:9" s="2" customFormat="1" ht="16.2" thickBot="1" x14ac:dyDescent="0.35">
      <c r="B15" s="4" t="s">
        <v>15</v>
      </c>
      <c r="C15" s="5">
        <f>SUM(C13:C14)</f>
        <v>0</v>
      </c>
      <c r="D15" s="6">
        <f>C15*12</f>
        <v>0</v>
      </c>
    </row>
    <row r="16" spans="2:9" s="2" customFormat="1" x14ac:dyDescent="0.3">
      <c r="B16" s="2" t="s">
        <v>16</v>
      </c>
      <c r="C16" s="7"/>
      <c r="D16" s="7"/>
    </row>
    <row r="17" spans="2:4" ht="16.2" thickBot="1" x14ac:dyDescent="0.35">
      <c r="B17" s="1" t="s">
        <v>11</v>
      </c>
      <c r="C17" s="3">
        <f>(C3/12)*C5</f>
        <v>0</v>
      </c>
      <c r="D17" s="3">
        <f>C17*12</f>
        <v>0</v>
      </c>
    </row>
    <row r="18" spans="2:4" s="2" customFormat="1" ht="16.2" thickBot="1" x14ac:dyDescent="0.35">
      <c r="B18" s="8" t="s">
        <v>10</v>
      </c>
      <c r="C18" s="9">
        <f>C11+C15+C17</f>
        <v>0</v>
      </c>
      <c r="D18" s="10">
        <f>C18*12</f>
        <v>0</v>
      </c>
    </row>
  </sheetData>
  <sheetProtection algorithmName="SHA-512" hashValue="KWzskqGuljnBDi0dx0xbgjbj3zpXfGdXHaZmMrvzkMWxtmGbBVuHKWXBRtHEAgKg4RVaHnrWqMrDzBvL1nQwkQ==" saltValue="n0iq6ofgloz1yeMVK9AI0A==" spinCount="100000" sheet="1" objects="1" scenarios="1"/>
  <mergeCells count="2">
    <mergeCell ref="D3:I3"/>
    <mergeCell ref="D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a300ce-70d7-490f-9513-81bd3d8e0a89" xsi:nil="true"/>
    <lcf76f155ced4ddcb4097134ff3c332f xmlns="81d67e10-cb3c-40e4-8ebf-bd59680c9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BE7D761354648B1197C5C8865CBAF" ma:contentTypeVersion="14" ma:contentTypeDescription="Create a new document." ma:contentTypeScope="" ma:versionID="d021e466f257c368129c8afa13034416">
  <xsd:schema xmlns:xsd="http://www.w3.org/2001/XMLSchema" xmlns:xs="http://www.w3.org/2001/XMLSchema" xmlns:p="http://schemas.microsoft.com/office/2006/metadata/properties" xmlns:ns2="81d67e10-cb3c-40e4-8ebf-bd59680c9fcb" xmlns:ns3="84a300ce-70d7-490f-9513-81bd3d8e0a89" targetNamespace="http://schemas.microsoft.com/office/2006/metadata/properties" ma:root="true" ma:fieldsID="54c40c9c623063e2cf6fc5f4b96e8d89" ns2:_="" ns3:_="">
    <xsd:import namespace="81d67e10-cb3c-40e4-8ebf-bd59680c9fcb"/>
    <xsd:import namespace="84a300ce-70d7-490f-9513-81bd3d8e0a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7e10-cb3c-40e4-8ebf-bd59680c9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c04054b-1181-4878-8694-fa9f7b22d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300ce-70d7-490f-9513-81bd3d8e0a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23846f-c442-4f7a-85a5-9b567e922714}" ma:internalName="TaxCatchAll" ma:showField="CatchAllData" ma:web="84a300ce-70d7-490f-9513-81bd3d8e0a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38ADA-8FEB-4F51-83D1-D76A63461867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84a300ce-70d7-490f-9513-81bd3d8e0a89"/>
    <ds:schemaRef ds:uri="http://schemas.openxmlformats.org/package/2006/metadata/core-properties"/>
    <ds:schemaRef ds:uri="81d67e10-cb3c-40e4-8ebf-bd59680c9fc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84F665-9E13-4E17-8857-DE7577FDC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67e10-cb3c-40e4-8ebf-bd59680c9fcb"/>
    <ds:schemaRef ds:uri="84a300ce-70d7-490f-9513-81bd3d8e0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77D92-ED11-4452-A439-BC998B8573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Compass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Stevens</dc:creator>
  <cp:lastModifiedBy>JoAnn Early</cp:lastModifiedBy>
  <dcterms:created xsi:type="dcterms:W3CDTF">2025-05-08T12:46:24Z</dcterms:created>
  <dcterms:modified xsi:type="dcterms:W3CDTF">2025-11-06T21:44:16Z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0x010100399BE7D761354648B1197C5C8865CBAF</vt:lpwstr>
  </property>
  <property fmtid="{D5CDD505-2E9C-101B-9397-08002B2CF9AE}" pid="3" name="MediaServiceImageTags">
    <vt:lpwstr/>
  </property>
</Properties>
</file>