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ospisil\Desktop\Dropbox (Dakotas UMC)\Finance Videos Resources\Financial Foundations\2019-Q4\"/>
    </mc:Choice>
  </mc:AlternateContent>
  <xr:revisionPtr revIDLastSave="0" documentId="13_ncr:1_{BDB637B6-BF84-4F80-8CDB-4E95D8192B5E}" xr6:coauthVersionLast="45" xr6:coauthVersionMax="45" xr10:uidLastSave="{00000000-0000-0000-0000-000000000000}"/>
  <bookViews>
    <workbookView xWindow="23880" yWindow="-120" windowWidth="24240" windowHeight="13140" xr2:uid="{00000000-000D-0000-FFFF-FFFF00000000}"/>
  </bookViews>
  <sheets>
    <sheet name="PnL2" sheetId="2" r:id="rId1"/>
    <sheet name="Profit and Los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2" l="1"/>
  <c r="B10" i="2"/>
  <c r="B9" i="2"/>
  <c r="B8" i="2"/>
  <c r="B12" i="2" l="1"/>
  <c r="B13" i="2" s="1"/>
  <c r="B19" i="1" l="1"/>
  <c r="B18" i="1"/>
  <c r="B17" i="1"/>
  <c r="B16" i="1"/>
  <c r="B15" i="1"/>
  <c r="B14" i="1"/>
  <c r="B13" i="1"/>
  <c r="B12" i="1"/>
  <c r="B11" i="1"/>
  <c r="B20" i="1" s="1"/>
  <c r="B7" i="1"/>
  <c r="B8" i="1" s="1"/>
  <c r="B9" i="1" s="1"/>
  <c r="B21" i="1" s="1"/>
</calcChain>
</file>

<file path=xl/sharedStrings.xml><?xml version="1.0" encoding="utf-8"?>
<sst xmlns="http://schemas.openxmlformats.org/spreadsheetml/2006/main" count="63" uniqueCount="44">
  <si>
    <t>Total</t>
  </si>
  <si>
    <t>Income</t>
  </si>
  <si>
    <t xml:space="preserve">   4000 Operating Income</t>
  </si>
  <si>
    <t>Total Income</t>
  </si>
  <si>
    <t>Gross Profit</t>
  </si>
  <si>
    <t>Expenses</t>
  </si>
  <si>
    <t xml:space="preserve">   5000 Pastor/Staff Relations</t>
  </si>
  <si>
    <t xml:space="preserve">   5500 Conference Giving</t>
  </si>
  <si>
    <t xml:space="preserve">   6000 Trustees</t>
  </si>
  <si>
    <t xml:space="preserve">   6500 Office Expenses</t>
  </si>
  <si>
    <t xml:space="preserve">   7000 Worship Ministry</t>
  </si>
  <si>
    <t xml:space="preserve">   7500 Children's Ministry</t>
  </si>
  <si>
    <t xml:space="preserve">   8000 Youth Ministry</t>
  </si>
  <si>
    <t xml:space="preserve">   8300 Adult Discipleship</t>
  </si>
  <si>
    <t xml:space="preserve">   8600 Outreach/Evangelism</t>
  </si>
  <si>
    <t>Total Expenses</t>
  </si>
  <si>
    <t>Net Income</t>
  </si>
  <si>
    <t>Wednesday, Nov 06, 2019 12:42:02 PM GMT-8 - Cash Basis</t>
  </si>
  <si>
    <t>Parkston United Methodist Church</t>
  </si>
  <si>
    <t>Profit and Loss</t>
  </si>
  <si>
    <t>January - October, 2019</t>
  </si>
  <si>
    <t xml:space="preserve">      4005 General Offering</t>
  </si>
  <si>
    <t xml:space="preserve">      4010 Sunday School</t>
  </si>
  <si>
    <t xml:space="preserve">      4015 Interest Income</t>
  </si>
  <si>
    <t xml:space="preserve">      4020 Misc Income</t>
  </si>
  <si>
    <t xml:space="preserve">   Total 4000 Operating Income</t>
  </si>
  <si>
    <t xml:space="preserve">      5010 Senior Pastor</t>
  </si>
  <si>
    <t xml:space="preserve">      5020 Youth Pastor</t>
  </si>
  <si>
    <t xml:space="preserve">      5030 Children's Pastor</t>
  </si>
  <si>
    <t xml:space="preserve">      5040 Office Staff</t>
  </si>
  <si>
    <t xml:space="preserve">      5050 Custodial</t>
  </si>
  <si>
    <t xml:space="preserve">      5070 Worship Team</t>
  </si>
  <si>
    <t xml:space="preserve">      5090 Payroll Taxes</t>
  </si>
  <si>
    <t xml:space="preserve">      5092 Worker's Comp</t>
  </si>
  <si>
    <t xml:space="preserve">   Total 5000 Pastor/Staff Relations</t>
  </si>
  <si>
    <t xml:space="preserve">      6010 Parsonage</t>
  </si>
  <si>
    <t xml:space="preserve">      6020 Church Utilities</t>
  </si>
  <si>
    <t xml:space="preserve">      6030 Church Maintenance</t>
  </si>
  <si>
    <t xml:space="preserve">      6040 Church Van</t>
  </si>
  <si>
    <t xml:space="preserve">      6050 Property/Liability Insurance</t>
  </si>
  <si>
    <t xml:space="preserve">      6060 Janitorial Supplies/Equipment</t>
  </si>
  <si>
    <t xml:space="preserve">      6065 Cleaning Services</t>
  </si>
  <si>
    <t xml:space="preserve">   Total 6000 Trustees</t>
  </si>
  <si>
    <t>Wednesday, Nov 06, 2019 12:40:27 PM GMT-8 - Cash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</si>
</sst>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2" fillId="0" borderId="0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10D5B-76F4-47BE-AFD0-1A086A04CFB5}">
  <dimension ref="A1:B46"/>
  <sheetViews>
    <sheetView tabSelected="1" workbookViewId="0">
      <selection activeCell="D9" sqref="D9:E9"/>
    </sheetView>
  </sheetViews>
  <sheetFormatPr defaultRowHeight="15" x14ac:dyDescent="0.25"/>
  <cols>
    <col min="1" max="1" width="38.85546875" style="8" bestFit="1" customWidth="1"/>
    <col min="2" max="2" width="10.42578125" style="8" bestFit="1" customWidth="1"/>
    <col min="3" max="16384" width="9.140625" style="8"/>
  </cols>
  <sheetData>
    <row r="1" spans="1:2" ht="18" x14ac:dyDescent="0.25">
      <c r="A1" s="11" t="s">
        <v>18</v>
      </c>
      <c r="B1" s="10"/>
    </row>
    <row r="2" spans="1:2" ht="18" x14ac:dyDescent="0.25">
      <c r="A2" s="11" t="s">
        <v>19</v>
      </c>
      <c r="B2" s="10"/>
    </row>
    <row r="3" spans="1:2" x14ac:dyDescent="0.25">
      <c r="A3" s="12" t="s">
        <v>20</v>
      </c>
      <c r="B3" s="10"/>
    </row>
    <row r="5" spans="1:2" x14ac:dyDescent="0.25">
      <c r="A5" s="1"/>
      <c r="B5" s="2" t="s">
        <v>0</v>
      </c>
    </row>
    <row r="6" spans="1:2" x14ac:dyDescent="0.25">
      <c r="A6" s="3" t="s">
        <v>1</v>
      </c>
      <c r="B6" s="4"/>
    </row>
    <row r="7" spans="1:2" x14ac:dyDescent="0.25">
      <c r="A7" s="3" t="s">
        <v>2</v>
      </c>
      <c r="B7" s="4"/>
    </row>
    <row r="8" spans="1:2" x14ac:dyDescent="0.25">
      <c r="A8" s="3" t="s">
        <v>21</v>
      </c>
      <c r="B8" s="5">
        <f>301000</f>
        <v>301000</v>
      </c>
    </row>
    <row r="9" spans="1:2" x14ac:dyDescent="0.25">
      <c r="A9" s="3" t="s">
        <v>22</v>
      </c>
      <c r="B9" s="5">
        <f>265</f>
        <v>265</v>
      </c>
    </row>
    <row r="10" spans="1:2" x14ac:dyDescent="0.25">
      <c r="A10" s="3" t="s">
        <v>23</v>
      </c>
      <c r="B10" s="5">
        <f>99</f>
        <v>99</v>
      </c>
    </row>
    <row r="11" spans="1:2" x14ac:dyDescent="0.25">
      <c r="A11" s="3" t="s">
        <v>24</v>
      </c>
      <c r="B11" s="5">
        <f>100</f>
        <v>100</v>
      </c>
    </row>
    <row r="12" spans="1:2" x14ac:dyDescent="0.25">
      <c r="A12" s="3" t="s">
        <v>25</v>
      </c>
      <c r="B12" s="7">
        <f>((((B7)+(B8))+(B9))+(B10))+(B11)</f>
        <v>301464</v>
      </c>
    </row>
    <row r="13" spans="1:2" x14ac:dyDescent="0.25">
      <c r="A13" s="3" t="s">
        <v>3</v>
      </c>
      <c r="B13" s="7">
        <f>B12</f>
        <v>301464</v>
      </c>
    </row>
    <row r="14" spans="1:2" x14ac:dyDescent="0.25">
      <c r="A14" s="3" t="s">
        <v>5</v>
      </c>
      <c r="B14" s="4"/>
    </row>
    <row r="15" spans="1:2" x14ac:dyDescent="0.25">
      <c r="A15" s="3" t="s">
        <v>6</v>
      </c>
      <c r="B15" s="4"/>
    </row>
    <row r="16" spans="1:2" x14ac:dyDescent="0.25">
      <c r="A16" s="3" t="s">
        <v>26</v>
      </c>
      <c r="B16" s="5">
        <v>65051.009999999995</v>
      </c>
    </row>
    <row r="17" spans="1:2" x14ac:dyDescent="0.25">
      <c r="A17" s="3" t="s">
        <v>27</v>
      </c>
      <c r="B17" s="5">
        <v>36739.339999999997</v>
      </c>
    </row>
    <row r="18" spans="1:2" x14ac:dyDescent="0.25">
      <c r="A18" s="3" t="s">
        <v>28</v>
      </c>
      <c r="B18" s="5">
        <v>36383.339999999997</v>
      </c>
    </row>
    <row r="19" spans="1:2" x14ac:dyDescent="0.25">
      <c r="A19" s="3" t="s">
        <v>29</v>
      </c>
      <c r="B19" s="5">
        <v>17000</v>
      </c>
    </row>
    <row r="20" spans="1:2" x14ac:dyDescent="0.25">
      <c r="A20" s="3" t="s">
        <v>30</v>
      </c>
      <c r="B20" s="5">
        <v>12500</v>
      </c>
    </row>
    <row r="21" spans="1:2" x14ac:dyDescent="0.25">
      <c r="A21" s="3" t="s">
        <v>31</v>
      </c>
      <c r="B21" s="5">
        <v>17185</v>
      </c>
    </row>
    <row r="22" spans="1:2" x14ac:dyDescent="0.25">
      <c r="A22" s="3" t="s">
        <v>32</v>
      </c>
      <c r="B22" s="5">
        <v>5737.5</v>
      </c>
    </row>
    <row r="23" spans="1:2" x14ac:dyDescent="0.25">
      <c r="A23" s="3" t="s">
        <v>33</v>
      </c>
      <c r="B23" s="5">
        <v>2885</v>
      </c>
    </row>
    <row r="24" spans="1:2" x14ac:dyDescent="0.25">
      <c r="A24" s="3" t="s">
        <v>34</v>
      </c>
      <c r="B24" s="7">
        <v>193481.19</v>
      </c>
    </row>
    <row r="25" spans="1:2" x14ac:dyDescent="0.25">
      <c r="A25" s="3" t="s">
        <v>7</v>
      </c>
      <c r="B25" s="13">
        <v>48097</v>
      </c>
    </row>
    <row r="26" spans="1:2" x14ac:dyDescent="0.25">
      <c r="A26" s="3" t="s">
        <v>8</v>
      </c>
      <c r="B26" s="4"/>
    </row>
    <row r="27" spans="1:2" x14ac:dyDescent="0.25">
      <c r="A27" s="3" t="s">
        <v>35</v>
      </c>
      <c r="B27" s="5">
        <v>6300</v>
      </c>
    </row>
    <row r="28" spans="1:2" x14ac:dyDescent="0.25">
      <c r="A28" s="3" t="s">
        <v>36</v>
      </c>
      <c r="B28" s="5">
        <v>19716</v>
      </c>
    </row>
    <row r="29" spans="1:2" x14ac:dyDescent="0.25">
      <c r="A29" s="3" t="s">
        <v>37</v>
      </c>
      <c r="B29" s="5">
        <v>11408</v>
      </c>
    </row>
    <row r="30" spans="1:2" x14ac:dyDescent="0.25">
      <c r="A30" s="3" t="s">
        <v>38</v>
      </c>
      <c r="B30" s="5">
        <v>1212</v>
      </c>
    </row>
    <row r="31" spans="1:2" x14ac:dyDescent="0.25">
      <c r="A31" s="3" t="s">
        <v>39</v>
      </c>
      <c r="B31" s="5">
        <v>9000</v>
      </c>
    </row>
    <row r="32" spans="1:2" x14ac:dyDescent="0.25">
      <c r="A32" s="3" t="s">
        <v>40</v>
      </c>
      <c r="B32" s="5">
        <v>400</v>
      </c>
    </row>
    <row r="33" spans="1:2" x14ac:dyDescent="0.25">
      <c r="A33" s="3" t="s">
        <v>41</v>
      </c>
      <c r="B33" s="5">
        <v>800</v>
      </c>
    </row>
    <row r="34" spans="1:2" x14ac:dyDescent="0.25">
      <c r="A34" s="3" t="s">
        <v>42</v>
      </c>
      <c r="B34" s="7">
        <v>48836</v>
      </c>
    </row>
    <row r="35" spans="1:2" x14ac:dyDescent="0.25">
      <c r="A35" s="3" t="s">
        <v>9</v>
      </c>
      <c r="B35" s="13">
        <v>8844</v>
      </c>
    </row>
    <row r="36" spans="1:2" x14ac:dyDescent="0.25">
      <c r="A36" s="3" t="s">
        <v>10</v>
      </c>
      <c r="B36" s="13">
        <v>9235</v>
      </c>
    </row>
    <row r="37" spans="1:2" x14ac:dyDescent="0.25">
      <c r="A37" s="3" t="s">
        <v>11</v>
      </c>
      <c r="B37" s="13">
        <v>5275</v>
      </c>
    </row>
    <row r="38" spans="1:2" x14ac:dyDescent="0.25">
      <c r="A38" s="3" t="s">
        <v>12</v>
      </c>
      <c r="B38" s="13">
        <v>4645</v>
      </c>
    </row>
    <row r="39" spans="1:2" x14ac:dyDescent="0.25">
      <c r="A39" s="3" t="s">
        <v>13</v>
      </c>
      <c r="B39" s="13">
        <v>2723</v>
      </c>
    </row>
    <row r="40" spans="1:2" x14ac:dyDescent="0.25">
      <c r="A40" s="3" t="s">
        <v>14</v>
      </c>
      <c r="B40" s="13">
        <v>5950</v>
      </c>
    </row>
    <row r="41" spans="1:2" x14ac:dyDescent="0.25">
      <c r="A41" s="3" t="s">
        <v>15</v>
      </c>
      <c r="B41" s="7">
        <v>327086.19</v>
      </c>
    </row>
    <row r="42" spans="1:2" x14ac:dyDescent="0.25">
      <c r="A42" s="3" t="s">
        <v>16</v>
      </c>
      <c r="B42" s="7">
        <v>-25622.190000000002</v>
      </c>
    </row>
    <row r="43" spans="1:2" x14ac:dyDescent="0.25">
      <c r="A43" s="3"/>
      <c r="B43" s="4"/>
    </row>
    <row r="46" spans="1:2" x14ac:dyDescent="0.25">
      <c r="A46" s="9" t="s">
        <v>43</v>
      </c>
      <c r="B46" s="10"/>
    </row>
  </sheetData>
  <mergeCells count="4">
    <mergeCell ref="A1:B1"/>
    <mergeCell ref="A2:B2"/>
    <mergeCell ref="A3:B3"/>
    <mergeCell ref="A46:B4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workbookViewId="0">
      <selection sqref="A1:B21"/>
    </sheetView>
  </sheetViews>
  <sheetFormatPr defaultRowHeight="15" x14ac:dyDescent="0.25"/>
  <cols>
    <col min="1" max="1" width="30.28515625" customWidth="1"/>
    <col min="2" max="2" width="10.42578125" bestFit="1" customWidth="1"/>
  </cols>
  <sheetData>
    <row r="1" spans="1:2" ht="18" x14ac:dyDescent="0.25">
      <c r="A1" s="11" t="s">
        <v>18</v>
      </c>
      <c r="B1" s="10"/>
    </row>
    <row r="2" spans="1:2" ht="18" x14ac:dyDescent="0.25">
      <c r="A2" s="11" t="s">
        <v>19</v>
      </c>
      <c r="B2" s="10"/>
    </row>
    <row r="3" spans="1:2" x14ac:dyDescent="0.25">
      <c r="A3" s="12" t="s">
        <v>20</v>
      </c>
      <c r="B3" s="10"/>
    </row>
    <row r="5" spans="1:2" x14ac:dyDescent="0.25">
      <c r="A5" s="1"/>
      <c r="B5" s="2" t="s">
        <v>0</v>
      </c>
    </row>
    <row r="6" spans="1:2" x14ac:dyDescent="0.25">
      <c r="A6" s="3" t="s">
        <v>1</v>
      </c>
      <c r="B6" s="4"/>
    </row>
    <row r="7" spans="1:2" x14ac:dyDescent="0.25">
      <c r="A7" s="3" t="s">
        <v>2</v>
      </c>
      <c r="B7" s="5">
        <f>301464</f>
        <v>301464</v>
      </c>
    </row>
    <row r="8" spans="1:2" x14ac:dyDescent="0.25">
      <c r="A8" s="3" t="s">
        <v>3</v>
      </c>
      <c r="B8" s="6">
        <f>B7</f>
        <v>301464</v>
      </c>
    </row>
    <row r="9" spans="1:2" x14ac:dyDescent="0.25">
      <c r="A9" s="3" t="s">
        <v>4</v>
      </c>
      <c r="B9" s="6">
        <f>(B8)-(0)</f>
        <v>301464</v>
      </c>
    </row>
    <row r="10" spans="1:2" x14ac:dyDescent="0.25">
      <c r="A10" s="3" t="s">
        <v>5</v>
      </c>
      <c r="B10" s="4"/>
    </row>
    <row r="11" spans="1:2" x14ac:dyDescent="0.25">
      <c r="A11" s="3" t="s">
        <v>6</v>
      </c>
      <c r="B11" s="5">
        <f>193481.19</f>
        <v>193481.19</v>
      </c>
    </row>
    <row r="12" spans="1:2" x14ac:dyDescent="0.25">
      <c r="A12" s="3" t="s">
        <v>7</v>
      </c>
      <c r="B12" s="5">
        <f>48097</f>
        <v>48097</v>
      </c>
    </row>
    <row r="13" spans="1:2" x14ac:dyDescent="0.25">
      <c r="A13" s="3" t="s">
        <v>8</v>
      </c>
      <c r="B13" s="5">
        <f>48836</f>
        <v>48836</v>
      </c>
    </row>
    <row r="14" spans="1:2" x14ac:dyDescent="0.25">
      <c r="A14" s="3" t="s">
        <v>9</v>
      </c>
      <c r="B14" s="5">
        <f>8844</f>
        <v>8844</v>
      </c>
    </row>
    <row r="15" spans="1:2" x14ac:dyDescent="0.25">
      <c r="A15" s="3" t="s">
        <v>10</v>
      </c>
      <c r="B15" s="5">
        <f>9235</f>
        <v>9235</v>
      </c>
    </row>
    <row r="16" spans="1:2" x14ac:dyDescent="0.25">
      <c r="A16" s="3" t="s">
        <v>11</v>
      </c>
      <c r="B16" s="5">
        <f>5275</f>
        <v>5275</v>
      </c>
    </row>
    <row r="17" spans="1:2" x14ac:dyDescent="0.25">
      <c r="A17" s="3" t="s">
        <v>12</v>
      </c>
      <c r="B17" s="5">
        <f>4645</f>
        <v>4645</v>
      </c>
    </row>
    <row r="18" spans="1:2" x14ac:dyDescent="0.25">
      <c r="A18" s="3" t="s">
        <v>13</v>
      </c>
      <c r="B18" s="5">
        <f>2723</f>
        <v>2723</v>
      </c>
    </row>
    <row r="19" spans="1:2" x14ac:dyDescent="0.25">
      <c r="A19" s="3" t="s">
        <v>14</v>
      </c>
      <c r="B19" s="5">
        <f>5950</f>
        <v>5950</v>
      </c>
    </row>
    <row r="20" spans="1:2" x14ac:dyDescent="0.25">
      <c r="A20" s="3" t="s">
        <v>15</v>
      </c>
      <c r="B20" s="6">
        <f>((((((((B11)+(B12))+(B13))+(B14))+(B15))+(B16))+(B17))+(B18))+(B19)</f>
        <v>327086.19</v>
      </c>
    </row>
    <row r="21" spans="1:2" x14ac:dyDescent="0.25">
      <c r="A21" s="3" t="s">
        <v>16</v>
      </c>
      <c r="B21" s="7">
        <f>(B9)-(B20)</f>
        <v>-25622.190000000002</v>
      </c>
    </row>
    <row r="22" spans="1:2" x14ac:dyDescent="0.25">
      <c r="A22" s="3"/>
      <c r="B22" s="4"/>
    </row>
    <row r="25" spans="1:2" x14ac:dyDescent="0.25">
      <c r="A25" s="9" t="s">
        <v>17</v>
      </c>
      <c r="B25" s="10"/>
    </row>
  </sheetData>
  <mergeCells count="4">
    <mergeCell ref="A25:B25"/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PnL2</vt:lpstr>
      <vt:lpstr>Profit and Loss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Jeff Pospisil</cp:lastModifiedBy>
  <dcterms:created xsi:type="dcterms:W3CDTF">2019-11-06T20:42:02Z</dcterms:created>
  <dcterms:modified xsi:type="dcterms:W3CDTF">2019-11-11T20:54:50Z</dcterms:modified>
</cp:coreProperties>
</file>